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<sst xmlns="http://schemas.openxmlformats.org/spreadsheetml/2006/main" count="90" uniqueCount="52">
  <si>
    <t>桃花江项目地块基本情况统计表</t>
  </si>
  <si>
    <t>项目名称</t>
  </si>
  <si>
    <t>权属公司</t>
  </si>
  <si>
    <t>不动产证号</t>
  </si>
  <si>
    <t>地理位置</t>
  </si>
  <si>
    <t>土地性质（划拨/出让）</t>
  </si>
  <si>
    <t>地块名称</t>
  </si>
  <si>
    <t>用地性质</t>
  </si>
  <si>
    <t>用地面积
（m2）</t>
  </si>
  <si>
    <t>用地面积
（亩）</t>
  </si>
  <si>
    <t>容积率</t>
  </si>
  <si>
    <t>计容建筑面积
（m2）</t>
  </si>
  <si>
    <t>摘地时间</t>
  </si>
  <si>
    <t>使用年限</t>
  </si>
  <si>
    <t>土地取得价款（万元）</t>
  </si>
  <si>
    <t>楼面地价（元）</t>
  </si>
  <si>
    <r>
      <rPr>
        <sz val="12"/>
        <color theme="1"/>
        <rFont val="等线"/>
        <charset val="134"/>
        <scheme val="minor"/>
      </rPr>
      <t>旅馆面积
（m</t>
    </r>
    <r>
      <rPr>
        <vertAlign val="superscript"/>
        <sz val="12"/>
        <color theme="1"/>
        <rFont val="等线"/>
        <charset val="134"/>
        <scheme val="minor"/>
      </rPr>
      <t>2</t>
    </r>
    <r>
      <rPr>
        <sz val="12"/>
        <color theme="1"/>
        <rFont val="等线"/>
        <charset val="134"/>
        <scheme val="minor"/>
      </rPr>
      <t>）</t>
    </r>
  </si>
  <si>
    <t>商业面积
（m2）</t>
  </si>
  <si>
    <t>建筑限高</t>
  </si>
  <si>
    <t>建筑密度</t>
  </si>
  <si>
    <t>绿地率</t>
  </si>
  <si>
    <t>备注</t>
  </si>
  <si>
    <t>鼎亨桃花江度假酒店项目</t>
  </si>
  <si>
    <t>桂林鼎亨酒店投资有限公司</t>
  </si>
  <si>
    <t>桂（2020）临桂区不动产权第0045906号</t>
  </si>
  <si>
    <t>桃花江西岸阳江北路以南，老庙山以东</t>
  </si>
  <si>
    <t>出让</t>
  </si>
  <si>
    <t>B1-1a</t>
  </si>
  <si>
    <t>防护绿地</t>
  </si>
  <si>
    <t>——</t>
  </si>
  <si>
    <t>旅馆用地：2020年5月9日起2060年5月8日止；
公园与绿地：2020年5月9日起2070年5月8日止</t>
  </si>
  <si>
    <t>楼面地价不包括公园绿地计容面积</t>
  </si>
  <si>
    <t>B1-1c</t>
  </si>
  <si>
    <t>B1-2</t>
  </si>
  <si>
    <t>公园绿地</t>
  </si>
  <si>
    <t>B1-3b</t>
  </si>
  <si>
    <t>旅馆用地</t>
  </si>
  <si>
    <t>B1-4</t>
  </si>
  <si>
    <t>小计</t>
  </si>
  <si>
    <t>桃江宾馆</t>
  </si>
  <si>
    <t>桂林市桃江宾馆有限公司</t>
  </si>
  <si>
    <t>桃花江北路以南，老庙山以东</t>
  </si>
  <si>
    <t>贵宾楼</t>
  </si>
  <si>
    <t>商业用地</t>
  </si>
  <si>
    <t>到2050年5月31日止</t>
  </si>
  <si>
    <t>不含历史保留建筑1528.51㎡</t>
  </si>
  <si>
    <t>划拨</t>
  </si>
  <si>
    <t>无</t>
  </si>
  <si>
    <t>培训中心</t>
  </si>
  <si>
    <t>教育用地</t>
  </si>
  <si>
    <t>到2055年5月10日止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</si>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</sst>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12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5" borderId="5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view="pageBreakPreview" zoomScale="85" zoomScaleNormal="55" workbookViewId="0">
      <pane xSplit="1" ySplit="2" topLeftCell="B3" activePane="bottomRight" state="frozen"/>
      <selection/>
      <selection pane="topRight"/>
      <selection pane="bottomLeft"/>
      <selection pane="bottomRight" activeCell="A13" sqref="A13"/>
    </sheetView>
  </sheetViews>
  <sheetFormatPr defaultColWidth="9" defaultRowHeight="14.25"/>
  <cols>
    <col min="1" max="1" width="19.125" style="4" customWidth="1"/>
    <col min="2" max="3" width="13.625" style="4" customWidth="1"/>
    <col min="4" max="4" width="18.625" style="4" customWidth="1"/>
    <col min="5" max="5" width="13.625" style="4" customWidth="1"/>
    <col min="6" max="6" width="10.625" style="5" customWidth="1"/>
    <col min="7" max="7" width="21" style="5" customWidth="1"/>
    <col min="8" max="8" width="9.875" style="5" customWidth="1"/>
    <col min="9" max="9" width="9.75" style="5" customWidth="1"/>
    <col min="10" max="10" width="10.625" style="5" customWidth="1"/>
    <col min="11" max="11" width="14.25" style="5" customWidth="1"/>
    <col min="12" max="12" width="15.625" style="5" customWidth="1"/>
    <col min="13" max="13" width="21.875" style="5" customWidth="1"/>
    <col min="14" max="14" width="12.625" style="5" customWidth="1"/>
    <col min="15" max="15" width="10.125" style="5" customWidth="1"/>
    <col min="16" max="16" width="14.875" style="5" customWidth="1"/>
    <col min="17" max="17" width="11.875" style="5" customWidth="1"/>
    <col min="18" max="18" width="15.5" customWidth="1"/>
    <col min="19" max="19" width="19" customWidth="1"/>
    <col min="20" max="20" width="9" customWidth="1"/>
    <col min="21" max="21" width="16" customWidth="1"/>
  </cols>
  <sheetData>
    <row r="1" ht="27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42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7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7" t="s">
        <v>18</v>
      </c>
      <c r="S2" s="7" t="s">
        <v>19</v>
      </c>
      <c r="T2" s="7" t="s">
        <v>20</v>
      </c>
      <c r="U2" s="7" t="s">
        <v>21</v>
      </c>
    </row>
    <row r="3" ht="24" customHeight="1" spans="1:21">
      <c r="A3" s="8" t="s">
        <v>22</v>
      </c>
      <c r="B3" s="9" t="s">
        <v>23</v>
      </c>
      <c r="C3" s="10" t="s">
        <v>24</v>
      </c>
      <c r="D3" s="10" t="s">
        <v>25</v>
      </c>
      <c r="E3" s="10" t="s">
        <v>26</v>
      </c>
      <c r="F3" s="7" t="s">
        <v>27</v>
      </c>
      <c r="G3" s="7" t="s">
        <v>28</v>
      </c>
      <c r="H3" s="7">
        <v>1925</v>
      </c>
      <c r="I3" s="32">
        <f t="shared" ref="I3:I11" si="0">H3/666.666</f>
        <v>2.88750288750289</v>
      </c>
      <c r="J3" s="7" t="s">
        <v>29</v>
      </c>
      <c r="K3" s="7" t="s">
        <v>29</v>
      </c>
      <c r="L3" s="33">
        <v>43941</v>
      </c>
      <c r="M3" s="34" t="s">
        <v>30</v>
      </c>
      <c r="N3" s="34">
        <v>18611</v>
      </c>
      <c r="O3" s="35">
        <f>N3*10000/(K6+K7)</f>
        <v>3091.9288545692</v>
      </c>
      <c r="P3" s="7" t="s">
        <v>29</v>
      </c>
      <c r="Q3" s="7" t="s">
        <v>29</v>
      </c>
      <c r="R3" s="7" t="s">
        <v>29</v>
      </c>
      <c r="S3" s="7" t="s">
        <v>29</v>
      </c>
      <c r="T3" s="45">
        <v>0.9</v>
      </c>
      <c r="U3" s="10" t="s">
        <v>31</v>
      </c>
    </row>
    <row r="4" ht="24" customHeight="1" spans="1:21">
      <c r="A4" s="8"/>
      <c r="B4" s="9"/>
      <c r="C4" s="11"/>
      <c r="D4" s="11"/>
      <c r="E4" s="11"/>
      <c r="F4" s="7" t="s">
        <v>32</v>
      </c>
      <c r="G4" s="7" t="s">
        <v>28</v>
      </c>
      <c r="H4" s="7">
        <v>6022</v>
      </c>
      <c r="I4" s="32">
        <f t="shared" si="0"/>
        <v>9.03300903300903</v>
      </c>
      <c r="J4" s="7" t="s">
        <v>29</v>
      </c>
      <c r="K4" s="7" t="s">
        <v>29</v>
      </c>
      <c r="L4" s="36"/>
      <c r="M4" s="36"/>
      <c r="N4" s="37"/>
      <c r="O4" s="38"/>
      <c r="P4" s="7" t="s">
        <v>29</v>
      </c>
      <c r="Q4" s="7" t="s">
        <v>29</v>
      </c>
      <c r="R4" s="7" t="s">
        <v>29</v>
      </c>
      <c r="S4" s="7" t="s">
        <v>29</v>
      </c>
      <c r="T4" s="45">
        <v>0.9</v>
      </c>
      <c r="U4" s="11"/>
    </row>
    <row r="5" ht="24" customHeight="1" spans="1:21">
      <c r="A5" s="8"/>
      <c r="B5" s="9"/>
      <c r="C5" s="11"/>
      <c r="D5" s="11"/>
      <c r="E5" s="11"/>
      <c r="F5" s="7" t="s">
        <v>33</v>
      </c>
      <c r="G5" s="7" t="s">
        <v>34</v>
      </c>
      <c r="H5" s="7">
        <v>39933</v>
      </c>
      <c r="I5" s="32">
        <f t="shared" si="0"/>
        <v>59.8995598995599</v>
      </c>
      <c r="J5" s="7">
        <v>0.15</v>
      </c>
      <c r="K5" s="7">
        <f>H5*0.15</f>
        <v>5989.95</v>
      </c>
      <c r="L5" s="36"/>
      <c r="M5" s="36"/>
      <c r="N5" s="37"/>
      <c r="O5" s="38"/>
      <c r="P5" s="7">
        <v>5989.95</v>
      </c>
      <c r="Q5" s="7" t="s">
        <v>29</v>
      </c>
      <c r="R5" s="7">
        <v>12</v>
      </c>
      <c r="S5" s="45">
        <v>0.05</v>
      </c>
      <c r="T5" s="45">
        <v>0.65</v>
      </c>
      <c r="U5" s="11"/>
    </row>
    <row r="6" ht="24" customHeight="1" spans="1:21">
      <c r="A6" s="8"/>
      <c r="B6" s="9"/>
      <c r="C6" s="11"/>
      <c r="D6" s="11"/>
      <c r="E6" s="11"/>
      <c r="F6" s="7" t="s">
        <v>35</v>
      </c>
      <c r="G6" s="7" t="s">
        <v>36</v>
      </c>
      <c r="H6" s="7">
        <v>39317</v>
      </c>
      <c r="I6" s="32">
        <f t="shared" si="0"/>
        <v>58.975558975559</v>
      </c>
      <c r="J6" s="7">
        <v>1</v>
      </c>
      <c r="K6" s="7">
        <f>H6*1</f>
        <v>39317</v>
      </c>
      <c r="L6" s="36"/>
      <c r="M6" s="36"/>
      <c r="N6" s="37"/>
      <c r="O6" s="38"/>
      <c r="P6" s="7">
        <v>39317</v>
      </c>
      <c r="Q6" s="7" t="s">
        <v>29</v>
      </c>
      <c r="R6" s="7">
        <v>12</v>
      </c>
      <c r="S6" s="45">
        <v>0.35</v>
      </c>
      <c r="T6" s="45">
        <v>0.4</v>
      </c>
      <c r="U6" s="11"/>
    </row>
    <row r="7" ht="24" customHeight="1" spans="1:21">
      <c r="A7" s="8"/>
      <c r="B7" s="9"/>
      <c r="C7" s="12"/>
      <c r="D7" s="12"/>
      <c r="E7" s="12"/>
      <c r="F7" s="7" t="s">
        <v>37</v>
      </c>
      <c r="G7" s="7" t="s">
        <v>36</v>
      </c>
      <c r="H7" s="7">
        <v>34792</v>
      </c>
      <c r="I7" s="32">
        <f t="shared" si="0"/>
        <v>52.1880521880522</v>
      </c>
      <c r="J7" s="7">
        <v>0.6</v>
      </c>
      <c r="K7" s="7">
        <f>H7*0.6</f>
        <v>20875.2</v>
      </c>
      <c r="L7" s="39"/>
      <c r="M7" s="39"/>
      <c r="N7" s="40"/>
      <c r="O7" s="41"/>
      <c r="P7" s="7">
        <v>20875.2</v>
      </c>
      <c r="Q7" s="7" t="s">
        <v>29</v>
      </c>
      <c r="R7" s="7">
        <v>12</v>
      </c>
      <c r="S7" s="45">
        <v>0.25</v>
      </c>
      <c r="T7" s="45">
        <v>0.4</v>
      </c>
      <c r="U7" s="12"/>
    </row>
    <row r="8" s="1" customFormat="1" ht="24" customHeight="1" spans="1:21">
      <c r="A8" s="13" t="s">
        <v>38</v>
      </c>
      <c r="B8" s="14"/>
      <c r="C8" s="14"/>
      <c r="D8" s="14"/>
      <c r="E8" s="14"/>
      <c r="F8" s="13"/>
      <c r="G8" s="13"/>
      <c r="H8" s="13">
        <f>SUM(H3:H7)</f>
        <v>121989</v>
      </c>
      <c r="I8" s="42">
        <f t="shared" si="0"/>
        <v>182.983682983683</v>
      </c>
      <c r="J8" s="13"/>
      <c r="K8" s="13">
        <f>SUM(K5:K7)</f>
        <v>66182.15</v>
      </c>
      <c r="L8" s="13"/>
      <c r="M8" s="13"/>
      <c r="N8" s="13"/>
      <c r="O8" s="13"/>
      <c r="P8" s="13">
        <f>SUM(P5:P7)</f>
        <v>66182.15</v>
      </c>
      <c r="Q8" s="13"/>
      <c r="R8" s="13"/>
      <c r="S8" s="13"/>
      <c r="T8" s="13"/>
      <c r="U8" s="46"/>
    </row>
    <row r="9" s="2" customFormat="1" ht="24" customHeight="1" spans="1:21">
      <c r="A9" s="15" t="s">
        <v>39</v>
      </c>
      <c r="B9" s="16" t="s">
        <v>40</v>
      </c>
      <c r="C9" s="17" t="s">
        <v>29</v>
      </c>
      <c r="D9" s="16" t="s">
        <v>41</v>
      </c>
      <c r="E9" s="18" t="s">
        <v>26</v>
      </c>
      <c r="F9" s="7" t="s">
        <v>42</v>
      </c>
      <c r="G9" s="7" t="s">
        <v>43</v>
      </c>
      <c r="H9" s="7">
        <v>1779.3</v>
      </c>
      <c r="I9" s="32">
        <f t="shared" si="0"/>
        <v>2.66895266895267</v>
      </c>
      <c r="J9" s="7">
        <v>1.5</v>
      </c>
      <c r="K9" s="7">
        <v>2709.36</v>
      </c>
      <c r="L9" s="43" t="s">
        <v>29</v>
      </c>
      <c r="M9" s="43" t="s">
        <v>44</v>
      </c>
      <c r="N9" s="43" t="s">
        <v>29</v>
      </c>
      <c r="O9" s="43" t="s">
        <v>29</v>
      </c>
      <c r="P9" s="7" t="s">
        <v>29</v>
      </c>
      <c r="Q9" s="43">
        <v>2709.36</v>
      </c>
      <c r="R9" s="7">
        <v>15.5</v>
      </c>
      <c r="S9" s="45">
        <v>0.5</v>
      </c>
      <c r="T9" s="43"/>
      <c r="U9" s="47" t="s">
        <v>45</v>
      </c>
    </row>
    <row r="10" s="2" customFormat="1" ht="24" customHeight="1" spans="1:21">
      <c r="A10" s="19"/>
      <c r="B10" s="20"/>
      <c r="C10" s="21"/>
      <c r="D10" s="20"/>
      <c r="E10" s="18" t="s">
        <v>46</v>
      </c>
      <c r="F10" s="7" t="s">
        <v>39</v>
      </c>
      <c r="G10" s="7" t="s">
        <v>36</v>
      </c>
      <c r="H10" s="7">
        <v>23998.9</v>
      </c>
      <c r="I10" s="32">
        <f t="shared" si="0"/>
        <v>35.998385998386</v>
      </c>
      <c r="J10" s="7">
        <v>0.3</v>
      </c>
      <c r="K10" s="7">
        <v>7346.78</v>
      </c>
      <c r="L10" s="43" t="s">
        <v>29</v>
      </c>
      <c r="M10" s="43" t="s">
        <v>47</v>
      </c>
      <c r="N10" s="43" t="s">
        <v>29</v>
      </c>
      <c r="O10" s="43" t="s">
        <v>29</v>
      </c>
      <c r="P10" s="7">
        <v>7346.78</v>
      </c>
      <c r="Q10" s="43" t="s">
        <v>29</v>
      </c>
      <c r="R10" s="7">
        <v>19.5</v>
      </c>
      <c r="S10" s="45">
        <v>0.15</v>
      </c>
      <c r="T10" s="43"/>
      <c r="U10" s="48"/>
    </row>
    <row r="11" s="2" customFormat="1" ht="24" customHeight="1" spans="1:21">
      <c r="A11" s="22"/>
      <c r="B11" s="23"/>
      <c r="C11" s="24"/>
      <c r="D11" s="23"/>
      <c r="E11" s="18" t="s">
        <v>26</v>
      </c>
      <c r="F11" s="7" t="s">
        <v>48</v>
      </c>
      <c r="G11" s="7" t="s">
        <v>49</v>
      </c>
      <c r="H11" s="7">
        <v>5097</v>
      </c>
      <c r="I11" s="32">
        <f t="shared" si="0"/>
        <v>7.64550764550764</v>
      </c>
      <c r="J11" s="7" t="s">
        <v>29</v>
      </c>
      <c r="K11" s="7" t="s">
        <v>29</v>
      </c>
      <c r="L11" s="43" t="s">
        <v>29</v>
      </c>
      <c r="M11" s="43" t="s">
        <v>50</v>
      </c>
      <c r="N11" s="43" t="s">
        <v>29</v>
      </c>
      <c r="O11" s="43" t="s">
        <v>29</v>
      </c>
      <c r="P11" s="7" t="s">
        <v>29</v>
      </c>
      <c r="Q11" s="43" t="s">
        <v>29</v>
      </c>
      <c r="R11" s="7">
        <v>12</v>
      </c>
      <c r="S11" s="7" t="s">
        <v>29</v>
      </c>
      <c r="T11" s="43"/>
      <c r="U11" s="49"/>
    </row>
    <row r="12" s="2" customFormat="1" ht="24" customHeight="1" spans="1:21">
      <c r="A12" s="25" t="s">
        <v>38</v>
      </c>
      <c r="B12" s="26"/>
      <c r="C12" s="26"/>
      <c r="D12" s="26"/>
      <c r="E12" s="26"/>
      <c r="F12" s="25"/>
      <c r="G12" s="25"/>
      <c r="H12" s="25">
        <f>H9+H10+H11</f>
        <v>30875.2</v>
      </c>
      <c r="I12" s="44">
        <f>I9+I10+I11</f>
        <v>46.3128463128463</v>
      </c>
      <c r="J12" s="25"/>
      <c r="K12" s="25">
        <f>K9+K10</f>
        <v>10056.14</v>
      </c>
      <c r="L12" s="25"/>
      <c r="M12" s="25"/>
      <c r="N12" s="25"/>
      <c r="O12" s="25"/>
      <c r="P12" s="25">
        <f>P10</f>
        <v>7346.78</v>
      </c>
      <c r="Q12" s="25">
        <f>Q9</f>
        <v>2709.36</v>
      </c>
      <c r="R12" s="25"/>
      <c r="S12" s="25"/>
      <c r="T12" s="25"/>
      <c r="U12" s="50"/>
    </row>
    <row r="13" s="3" customFormat="1" ht="39.95" customHeight="1" spans="1:21">
      <c r="A13" s="27" t="s">
        <v>51</v>
      </c>
      <c r="B13" s="28"/>
      <c r="C13" s="28"/>
      <c r="D13" s="28"/>
      <c r="E13" s="28"/>
      <c r="F13" s="29"/>
      <c r="G13" s="29"/>
      <c r="H13" s="30">
        <f>H12+H8</f>
        <v>152864.2</v>
      </c>
      <c r="I13" s="30">
        <f>I12+I8</f>
        <v>229.296529296529</v>
      </c>
      <c r="J13" s="30"/>
      <c r="K13" s="30">
        <f>K12+K8</f>
        <v>76238.29</v>
      </c>
      <c r="L13" s="29"/>
      <c r="M13" s="29"/>
      <c r="N13" s="29"/>
      <c r="O13" s="29"/>
      <c r="P13" s="29"/>
      <c r="Q13" s="29"/>
      <c r="R13" s="51"/>
      <c r="S13" s="51"/>
      <c r="T13" s="51"/>
      <c r="U13" s="51"/>
    </row>
    <row r="14" ht="43.15" customHeight="1"/>
    <row r="15" ht="43.15" customHeight="1"/>
    <row r="16" ht="43.15" customHeight="1" spans="6:6">
      <c r="F16" s="31"/>
    </row>
  </sheetData>
  <mergeCells count="16">
    <mergeCell ref="A1:T1"/>
    <mergeCell ref="A3:A7"/>
    <mergeCell ref="A9:A11"/>
    <mergeCell ref="B3:B7"/>
    <mergeCell ref="B9:B11"/>
    <mergeCell ref="C3:C7"/>
    <mergeCell ref="C9:C11"/>
    <mergeCell ref="D3:D7"/>
    <mergeCell ref="D9:D11"/>
    <mergeCell ref="E3:E7"/>
    <mergeCell ref="L3:L7"/>
    <mergeCell ref="M3:M7"/>
    <mergeCell ref="N3:N7"/>
    <mergeCell ref="O3:O7"/>
    <mergeCell ref="U3:U7"/>
    <mergeCell ref="U9:U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wql</dc:creator>
  <cp:lastModifiedBy>Administrator</cp:lastModifiedBy>
  <dcterms:created xsi:type="dcterms:W3CDTF">2015-06-05T18:19:00Z</dcterms:created>
  <dcterms:modified xsi:type="dcterms:W3CDTF">2023-04-06T08:36:59Z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A17BB010619845219519BA5FD72DCE72</vt:lpwstr>
  </property>
</Properties>
</file>